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Ohio Soybean Council\2015 Natural Gas\"/>
    </mc:Choice>
  </mc:AlternateContent>
  <bookViews>
    <workbookView xWindow="480" yWindow="30" windowWidth="18195" windowHeight="11565" activeTab="1"/>
  </bookViews>
  <sheets>
    <sheet name="1 - Instructions" sheetId="3" r:id="rId1"/>
    <sheet name="2 - ROI Estimate" sheetId="2" r:id="rId2"/>
  </sheets>
  <definedNames>
    <definedName name="_xlnm.Print_Area" localSheetId="1">'2 - ROI Estimate'!$A$2:$G$41</definedName>
  </definedNames>
  <calcPr calcId="152511"/>
</workbook>
</file>

<file path=xl/calcChain.xml><?xml version="1.0" encoding="utf-8"?>
<calcChain xmlns="http://schemas.openxmlformats.org/spreadsheetml/2006/main">
  <c r="F10" i="2" l="1"/>
  <c r="D23" i="2" l="1"/>
  <c r="E23" i="2"/>
  <c r="G23" i="2"/>
  <c r="F23" i="2"/>
  <c r="D31" i="2"/>
  <c r="D35" i="2" s="1"/>
  <c r="G31" i="2"/>
  <c r="G35" i="2" s="1"/>
  <c r="F31" i="2"/>
  <c r="F35" i="2" s="1"/>
  <c r="E31" i="2"/>
  <c r="E35" i="2" s="1"/>
  <c r="G25" i="2"/>
  <c r="G29" i="2" s="1"/>
  <c r="F25" i="2"/>
  <c r="F29" i="2" s="1"/>
  <c r="E25" i="2"/>
  <c r="E29" i="2" s="1"/>
  <c r="C14" i="2"/>
  <c r="D14" i="2" s="1"/>
  <c r="E11" i="2"/>
  <c r="E10" i="2"/>
  <c r="F11" i="2"/>
  <c r="F37" i="2" l="1"/>
  <c r="F39" i="2" s="1"/>
  <c r="G37" i="2"/>
  <c r="G39" i="2" s="1"/>
  <c r="E37" i="2"/>
  <c r="E39" i="2" s="1"/>
  <c r="G11" i="2"/>
  <c r="G10" i="2"/>
  <c r="E14" i="2" s="1"/>
  <c r="D15" i="2"/>
  <c r="C15" i="2" l="1"/>
  <c r="E15" i="2"/>
  <c r="E16" i="2" s="1"/>
  <c r="D40" i="2" l="1"/>
  <c r="G40" i="2"/>
  <c r="G41" i="2" s="1"/>
  <c r="F40" i="2"/>
  <c r="F41" i="2" s="1"/>
  <c r="E40" i="2"/>
  <c r="E41" i="2" s="1"/>
  <c r="D29" i="2" l="1"/>
  <c r="D37" i="2" s="1"/>
  <c r="D39" i="2" s="1"/>
  <c r="D41" i="2" s="1"/>
</calcChain>
</file>

<file path=xl/sharedStrings.xml><?xml version="1.0" encoding="utf-8"?>
<sst xmlns="http://schemas.openxmlformats.org/spreadsheetml/2006/main" count="73" uniqueCount="52">
  <si>
    <t>Extend current service to additional equipment/buildings</t>
  </si>
  <si>
    <t>Connect to local community distribution system</t>
  </si>
  <si>
    <t>Connect to interstate transmission pipeline</t>
  </si>
  <si>
    <t>Farm tap</t>
  </si>
  <si>
    <t>Parts</t>
  </si>
  <si>
    <t>Connect NG Source to Farm</t>
  </si>
  <si>
    <t>Farm Characteristics</t>
  </si>
  <si>
    <t>Sub total</t>
  </si>
  <si>
    <t>Trench ($1 per foot)</t>
  </si>
  <si>
    <t>Meter</t>
  </si>
  <si>
    <t>New burner</t>
  </si>
  <si>
    <t>Labor and permits</t>
  </si>
  <si>
    <t>Dryer Conversion</t>
  </si>
  <si>
    <t>Propane</t>
  </si>
  <si>
    <t>Natural Gas</t>
  </si>
  <si>
    <t>Common units</t>
  </si>
  <si>
    <t>gal</t>
  </si>
  <si>
    <t>ccf</t>
  </si>
  <si>
    <t>Energy per unit</t>
  </si>
  <si>
    <t>91500 BTU/gal</t>
  </si>
  <si>
    <t>104000 BTU/ccf</t>
  </si>
  <si>
    <t>Price per unit</t>
  </si>
  <si>
    <t>Units per 1,000,000 BTU (MBTU)</t>
  </si>
  <si>
    <t>Price per MBTU</t>
  </si>
  <si>
    <t>Fuel Comparison</t>
  </si>
  <si>
    <t>Fuel Use</t>
  </si>
  <si>
    <t>Annual use</t>
  </si>
  <si>
    <t>Annual energy eqivalent (MBTU)</t>
  </si>
  <si>
    <t>Annual cost</t>
  </si>
  <si>
    <t>Return on Investment</t>
  </si>
  <si>
    <t>Grand total</t>
  </si>
  <si>
    <t>Total conversion cost</t>
  </si>
  <si>
    <t>Estimated payoff (years)</t>
  </si>
  <si>
    <t>N/A</t>
  </si>
  <si>
    <t>Included below</t>
  </si>
  <si>
    <t>Included in estimated total</t>
  </si>
  <si>
    <t>Included in etimated total</t>
  </si>
  <si>
    <t>Annual savings estimate</t>
  </si>
  <si>
    <t>Connect to local utility transmission line</t>
  </si>
  <si>
    <t>Natural gas price ($ per ccf)</t>
  </si>
  <si>
    <t>Connect to Natural Gas Source</t>
  </si>
  <si>
    <t>Natural Gas Estimate</t>
  </si>
  <si>
    <t>Annual Savings Estimate</t>
  </si>
  <si>
    <t>Convert Dryer to Natural Gas Use</t>
  </si>
  <si>
    <t>Annual propane use (gal)</t>
  </si>
  <si>
    <t>Propane price ($ per gal)</t>
  </si>
  <si>
    <t>Distance from natural gas source to new meter location (ft)</t>
  </si>
  <si>
    <t>Distance from meter location to dryer (ft)</t>
  </si>
  <si>
    <t>This information is brought to you by Ohio soybean farmers and their checkoff.</t>
  </si>
  <si>
    <t>For more information, see Ohio Soybean Council's Website and contact page:</t>
  </si>
  <si>
    <t>http://www.soyohio.org/council/</t>
  </si>
  <si>
    <t>http://www.soyohio.org/council/contact-us/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</si>
</sst>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000_);_(&quot;$&quot;* \(#,##0.000\);_(&quot;$&quot;* &quot;-&quot;??_);_(@_)"/>
    <numFmt numFmtId="165" formatCode="0.0"/>
  </numFmts>
  <fonts count="7"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10"/>
      <color rgb="FF007E39"/>
      <name val="Calibri"/>
      <family val="2"/>
      <scheme val="minor"/>
    </font>
    <font>
      <u/>
      <sz val="11"/>
      <color theme="10"/>
      <name val="Calibri"/>
      <family val="2"/>
      <scheme val="minor"/>
    </font>
  </fonts>
  <fills count="11">
    <fill>
      <patternFill patternType="none"/>
    </fill>
    <fill>
      <patternFill patternType="gray125"/>
    </fill>
    <fill>
      <patternFill patternType="solid">
        <fgColor rgb="FFF79646"/>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A0BBDC"/>
        <bgColor indexed="64"/>
      </patternFill>
    </fill>
    <fill>
      <patternFill patternType="solid">
        <fgColor rgb="FFD89290"/>
        <bgColor indexed="64"/>
      </patternFill>
    </fill>
    <fill>
      <patternFill patternType="solid">
        <fgColor rgb="FFD2E1B5"/>
        <bgColor indexed="64"/>
      </patternFill>
    </fill>
    <fill>
      <patternFill patternType="solid">
        <fgColor rgb="FFFCD9BC"/>
        <bgColor indexed="64"/>
      </patternFill>
    </fill>
    <fill>
      <patternFill patternType="solid">
        <fgColor theme="2"/>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76">
    <xf numFmtId="0" fontId="0" fillId="0" borderId="0" xfId="0"/>
    <xf numFmtId="0" fontId="3" fillId="0" borderId="3" xfId="0" applyFont="1" applyBorder="1" applyAlignment="1">
      <alignment wrapText="1"/>
    </xf>
    <xf numFmtId="0" fontId="3" fillId="0" borderId="5" xfId="0" applyFont="1" applyBorder="1" applyAlignment="1">
      <alignment wrapText="1"/>
    </xf>
    <xf numFmtId="0" fontId="3" fillId="0" borderId="0" xfId="0" applyFont="1" applyBorder="1" applyAlignment="1">
      <alignment wrapText="1"/>
    </xf>
    <xf numFmtId="0" fontId="3" fillId="0" borderId="8" xfId="0" applyFont="1" applyBorder="1" applyAlignment="1">
      <alignment wrapText="1"/>
    </xf>
    <xf numFmtId="0" fontId="4" fillId="0" borderId="0" xfId="0" applyFont="1"/>
    <xf numFmtId="0" fontId="2" fillId="0" borderId="8" xfId="0" applyFont="1" applyBorder="1" applyAlignment="1">
      <alignment wrapText="1"/>
    </xf>
    <xf numFmtId="0" fontId="2"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10" borderId="7" xfId="0" applyFont="1" applyFill="1" applyBorder="1" applyAlignment="1">
      <alignment vertical="center" wrapText="1"/>
    </xf>
    <xf numFmtId="0" fontId="3" fillId="0" borderId="0" xfId="0" applyFont="1" applyAlignment="1">
      <alignment wrapText="1"/>
    </xf>
    <xf numFmtId="0" fontId="2" fillId="10" borderId="1" xfId="0" applyFont="1" applyFill="1" applyBorder="1" applyAlignment="1">
      <alignment vertical="center" wrapText="1"/>
    </xf>
    <xf numFmtId="0" fontId="3" fillId="10" borderId="2" xfId="0" applyFont="1" applyFill="1" applyBorder="1" applyAlignment="1">
      <alignment vertical="center" wrapText="1"/>
    </xf>
    <xf numFmtId="0" fontId="5" fillId="0" borderId="4" xfId="0" applyFont="1" applyFill="1" applyBorder="1" applyAlignment="1" applyProtection="1">
      <alignment wrapText="1"/>
      <protection locked="0"/>
    </xf>
    <xf numFmtId="44" fontId="5" fillId="0" borderId="4" xfId="1" applyFont="1" applyFill="1" applyBorder="1" applyAlignment="1" applyProtection="1">
      <alignment wrapText="1"/>
      <protection locked="0"/>
    </xf>
    <xf numFmtId="44" fontId="5" fillId="0" borderId="4" xfId="1" applyNumberFormat="1" applyFont="1" applyFill="1" applyBorder="1" applyAlignment="1" applyProtection="1">
      <alignment wrapText="1"/>
      <protection locked="0"/>
    </xf>
    <xf numFmtId="0" fontId="5" fillId="0" borderId="6" xfId="0" applyFont="1" applyFill="1" applyBorder="1" applyAlignment="1" applyProtection="1">
      <alignment wrapText="1"/>
      <protection locked="0"/>
    </xf>
    <xf numFmtId="0" fontId="3" fillId="0" borderId="0" xfId="0" applyFont="1" applyAlignment="1">
      <alignment vertical="center" wrapText="1"/>
    </xf>
    <xf numFmtId="0" fontId="2" fillId="10" borderId="2" xfId="0" applyFont="1" applyFill="1" applyBorder="1" applyAlignment="1">
      <alignment vertical="center" wrapText="1"/>
    </xf>
    <xf numFmtId="2" fontId="3" fillId="0" borderId="0" xfId="0" applyNumberFormat="1" applyFont="1" applyBorder="1" applyAlignment="1">
      <alignment wrapText="1"/>
    </xf>
    <xf numFmtId="44" fontId="3" fillId="0" borderId="0" xfId="1" applyFont="1" applyBorder="1" applyAlignment="1">
      <alignment wrapText="1"/>
    </xf>
    <xf numFmtId="44" fontId="3" fillId="0" borderId="4" xfId="1" applyFont="1" applyBorder="1" applyAlignment="1">
      <alignment wrapText="1"/>
    </xf>
    <xf numFmtId="2" fontId="3" fillId="0" borderId="8" xfId="0" applyNumberFormat="1" applyFont="1" applyBorder="1" applyAlignment="1">
      <alignment wrapText="1"/>
    </xf>
    <xf numFmtId="164" fontId="3" fillId="0" borderId="8" xfId="1" applyNumberFormat="1" applyFont="1" applyBorder="1" applyAlignment="1">
      <alignment wrapText="1"/>
    </xf>
    <xf numFmtId="44" fontId="3" fillId="0" borderId="6" xfId="1" applyFont="1" applyBorder="1" applyAlignment="1">
      <alignment wrapText="1"/>
    </xf>
    <xf numFmtId="44" fontId="3" fillId="0" borderId="4" xfId="0" applyNumberFormat="1" applyFont="1" applyBorder="1" applyAlignment="1">
      <alignment wrapText="1"/>
    </xf>
    <xf numFmtId="44" fontId="3" fillId="0" borderId="0" xfId="0" applyNumberFormat="1" applyFont="1" applyAlignment="1">
      <alignment wrapText="1"/>
    </xf>
    <xf numFmtId="1" fontId="3" fillId="0" borderId="0" xfId="0" applyNumberFormat="1" applyFont="1" applyBorder="1" applyAlignment="1">
      <alignment wrapText="1"/>
    </xf>
    <xf numFmtId="44" fontId="2" fillId="0" borderId="6" xfId="0" applyNumberFormat="1" applyFont="1" applyBorder="1" applyAlignment="1">
      <alignment wrapText="1"/>
    </xf>
    <xf numFmtId="0" fontId="3" fillId="10" borderId="7" xfId="0" applyFont="1" applyFill="1" applyBorder="1" applyAlignment="1">
      <alignment vertical="center" wrapText="1"/>
    </xf>
    <xf numFmtId="0" fontId="3" fillId="0" borderId="7" xfId="0" applyFont="1" applyBorder="1" applyAlignment="1">
      <alignment wrapText="1"/>
    </xf>
    <xf numFmtId="0" fontId="3" fillId="6" borderId="7" xfId="0" applyFont="1" applyFill="1" applyBorder="1" applyAlignment="1">
      <alignment horizontal="right" wrapText="1"/>
    </xf>
    <xf numFmtId="0" fontId="3" fillId="7" borderId="7" xfId="0" applyFont="1" applyFill="1" applyBorder="1" applyAlignment="1">
      <alignment horizontal="right" wrapText="1"/>
    </xf>
    <xf numFmtId="0" fontId="3" fillId="8" borderId="7" xfId="0" applyFont="1" applyFill="1" applyBorder="1" applyAlignment="1">
      <alignment horizontal="right" wrapText="1"/>
    </xf>
    <xf numFmtId="0" fontId="3" fillId="9" borderId="2" xfId="0" applyFont="1" applyFill="1" applyBorder="1" applyAlignment="1">
      <alignment horizontal="right" wrapText="1"/>
    </xf>
    <xf numFmtId="44" fontId="3" fillId="6" borderId="0" xfId="1" applyFont="1" applyFill="1" applyBorder="1" applyAlignment="1">
      <alignment horizontal="right" wrapText="1"/>
    </xf>
    <xf numFmtId="44" fontId="3" fillId="7" borderId="0" xfId="1" applyFont="1" applyFill="1" applyBorder="1" applyAlignment="1">
      <alignment horizontal="right" wrapText="1"/>
    </xf>
    <xf numFmtId="44" fontId="5" fillId="8" borderId="0" xfId="1" applyFont="1" applyFill="1" applyBorder="1" applyAlignment="1" applyProtection="1">
      <alignment horizontal="right" wrapText="1"/>
      <protection locked="0"/>
    </xf>
    <xf numFmtId="44" fontId="5" fillId="9" borderId="4" xfId="1" applyFont="1" applyFill="1" applyBorder="1" applyAlignment="1" applyProtection="1">
      <alignment horizontal="right" wrapText="1"/>
      <protection locked="0"/>
    </xf>
    <xf numFmtId="44" fontId="3" fillId="8" borderId="0" xfId="1" applyFont="1" applyFill="1" applyBorder="1" applyAlignment="1">
      <alignment horizontal="right" wrapText="1"/>
    </xf>
    <xf numFmtId="44" fontId="3" fillId="9" borderId="4" xfId="1" applyFont="1" applyFill="1" applyBorder="1" applyAlignment="1">
      <alignment horizontal="right" wrapText="1"/>
    </xf>
    <xf numFmtId="44" fontId="2" fillId="6" borderId="8" xfId="1" applyFont="1" applyFill="1" applyBorder="1" applyAlignment="1">
      <alignment horizontal="right" wrapText="1"/>
    </xf>
    <xf numFmtId="44" fontId="2" fillId="7" borderId="8" xfId="1" applyFont="1" applyFill="1" applyBorder="1" applyAlignment="1">
      <alignment horizontal="right" wrapText="1"/>
    </xf>
    <xf numFmtId="44" fontId="2" fillId="8" borderId="8" xfId="1" applyFont="1" applyFill="1" applyBorder="1" applyAlignment="1">
      <alignment horizontal="right" wrapText="1"/>
    </xf>
    <xf numFmtId="44" fontId="2" fillId="9" borderId="6" xfId="1" applyFont="1" applyFill="1" applyBorder="1" applyAlignment="1">
      <alignment horizontal="right" wrapText="1"/>
    </xf>
    <xf numFmtId="44" fontId="3" fillId="6" borderId="7" xfId="1" applyFont="1" applyFill="1" applyBorder="1" applyAlignment="1">
      <alignment horizontal="right" wrapText="1"/>
    </xf>
    <xf numFmtId="44" fontId="3" fillId="7" borderId="7" xfId="1" applyFont="1" applyFill="1" applyBorder="1" applyAlignment="1">
      <alignment horizontal="right" wrapText="1"/>
    </xf>
    <xf numFmtId="44" fontId="3" fillId="8" borderId="7" xfId="1" applyFont="1" applyFill="1" applyBorder="1" applyAlignment="1">
      <alignment horizontal="right" wrapText="1"/>
    </xf>
    <xf numFmtId="44" fontId="3" fillId="9" borderId="2" xfId="1" applyFont="1" applyFill="1" applyBorder="1" applyAlignment="1">
      <alignment horizontal="right" wrapText="1"/>
    </xf>
    <xf numFmtId="44" fontId="5" fillId="6" borderId="0" xfId="1" applyFont="1" applyFill="1" applyBorder="1" applyAlignment="1" applyProtection="1">
      <alignment horizontal="right" wrapText="1"/>
      <protection locked="0"/>
    </xf>
    <xf numFmtId="44" fontId="5" fillId="7" borderId="0" xfId="1" applyFont="1" applyFill="1" applyBorder="1" applyAlignment="1" applyProtection="1">
      <alignment horizontal="right" wrapText="1"/>
      <protection locked="0"/>
    </xf>
    <xf numFmtId="44" fontId="2" fillId="6" borderId="8" xfId="0" applyNumberFormat="1" applyFont="1" applyFill="1" applyBorder="1" applyAlignment="1">
      <alignment horizontal="right" wrapText="1"/>
    </xf>
    <xf numFmtId="44" fontId="2" fillId="7" borderId="8" xfId="0" applyNumberFormat="1" applyFont="1" applyFill="1" applyBorder="1" applyAlignment="1">
      <alignment horizontal="right" wrapText="1"/>
    </xf>
    <xf numFmtId="44" fontId="2" fillId="8" borderId="8" xfId="0" applyNumberFormat="1" applyFont="1" applyFill="1" applyBorder="1" applyAlignment="1">
      <alignment horizontal="right" wrapText="1"/>
    </xf>
    <xf numFmtId="44" fontId="2" fillId="9" borderId="6" xfId="0" applyNumberFormat="1" applyFont="1" applyFill="1" applyBorder="1" applyAlignment="1">
      <alignment horizontal="right" wrapText="1"/>
    </xf>
    <xf numFmtId="0" fontId="3" fillId="0" borderId="0" xfId="0" applyFont="1" applyAlignment="1">
      <alignment horizontal="right" wrapText="1"/>
    </xf>
    <xf numFmtId="0" fontId="2" fillId="10" borderId="1" xfId="0" applyFont="1" applyFill="1" applyBorder="1" applyAlignment="1">
      <alignment wrapText="1"/>
    </xf>
    <xf numFmtId="0" fontId="3" fillId="0" borderId="7" xfId="0" applyFont="1" applyFill="1" applyBorder="1" applyAlignment="1">
      <alignment wrapText="1"/>
    </xf>
    <xf numFmtId="44" fontId="3" fillId="6" borderId="7" xfId="0" applyNumberFormat="1" applyFont="1" applyFill="1" applyBorder="1" applyAlignment="1">
      <alignment horizontal="right" wrapText="1"/>
    </xf>
    <xf numFmtId="44" fontId="3" fillId="7" borderId="7" xfId="0" applyNumberFormat="1" applyFont="1" applyFill="1" applyBorder="1" applyAlignment="1">
      <alignment horizontal="right" wrapText="1"/>
    </xf>
    <xf numFmtId="44" fontId="3" fillId="8" borderId="7" xfId="0" applyNumberFormat="1" applyFont="1" applyFill="1" applyBorder="1" applyAlignment="1">
      <alignment horizontal="right" wrapText="1"/>
    </xf>
    <xf numFmtId="44" fontId="3" fillId="9" borderId="2" xfId="0" applyNumberFormat="1" applyFont="1" applyFill="1" applyBorder="1" applyAlignment="1">
      <alignment horizontal="right" wrapText="1"/>
    </xf>
    <xf numFmtId="44" fontId="3" fillId="6" borderId="0" xfId="0" applyNumberFormat="1" applyFont="1" applyFill="1" applyBorder="1" applyAlignment="1">
      <alignment horizontal="right" wrapText="1"/>
    </xf>
    <xf numFmtId="44" fontId="3" fillId="7" borderId="0" xfId="0" applyNumberFormat="1" applyFont="1" applyFill="1" applyBorder="1" applyAlignment="1">
      <alignment horizontal="right" wrapText="1"/>
    </xf>
    <xf numFmtId="44" fontId="3" fillId="8" borderId="0" xfId="0" applyNumberFormat="1" applyFont="1" applyFill="1" applyBorder="1" applyAlignment="1">
      <alignment horizontal="right" wrapText="1"/>
    </xf>
    <xf numFmtId="44" fontId="3" fillId="9" borderId="4" xfId="0" applyNumberFormat="1" applyFont="1" applyFill="1" applyBorder="1" applyAlignment="1">
      <alignment horizontal="right" wrapText="1"/>
    </xf>
    <xf numFmtId="165" fontId="2" fillId="6" borderId="8" xfId="0" applyNumberFormat="1" applyFont="1" applyFill="1" applyBorder="1" applyAlignment="1">
      <alignment horizontal="right" wrapText="1"/>
    </xf>
    <xf numFmtId="165" fontId="2" fillId="7" borderId="8" xfId="0" applyNumberFormat="1" applyFont="1" applyFill="1" applyBorder="1" applyAlignment="1">
      <alignment horizontal="right" wrapText="1"/>
    </xf>
    <xf numFmtId="165" fontId="2" fillId="8" borderId="8" xfId="0" applyNumberFormat="1" applyFont="1" applyFill="1" applyBorder="1" applyAlignment="1">
      <alignment horizontal="right" wrapText="1"/>
    </xf>
    <xf numFmtId="165" fontId="2" fillId="9" borderId="6" xfId="0" applyNumberFormat="1" applyFont="1" applyFill="1" applyBorder="1" applyAlignment="1">
      <alignment horizontal="right" wrapText="1"/>
    </xf>
    <xf numFmtId="0" fontId="4" fillId="0" borderId="0" xfId="0" applyFont="1" applyAlignment="1">
      <alignment wrapText="1"/>
    </xf>
    <xf numFmtId="0" fontId="6" fillId="0" borderId="0" xfId="2"/>
    <xf numFmtId="0" fontId="3" fillId="0" borderId="1" xfId="0" applyFont="1" applyBorder="1" applyAlignment="1">
      <alignment horizontal="left" wrapText="1"/>
    </xf>
    <xf numFmtId="0" fontId="3" fillId="0" borderId="3" xfId="0" applyFont="1" applyBorder="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7E39"/>
      <color rgb="FFFCD9BC"/>
      <color rgb="FFD2E1B5"/>
      <color rgb="FFD89290"/>
      <color rgb="FFA0BBDC"/>
      <color rgb="FFF79646"/>
      <color rgb="FF9BBB59"/>
      <color rgb="FFC0504D"/>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180975</xdr:colOff>
      <xdr:row>1</xdr:row>
      <xdr:rowOff>0</xdr:rowOff>
    </xdr:from>
    <xdr:ext cx="6191249" cy="2628900"/>
    <xdr:sp macro="" textlink="">
      <xdr:nvSpPr>
        <xdr:cNvPr id="2" name="TextBox 1"/>
        <xdr:cNvSpPr txBox="1"/>
      </xdr:nvSpPr>
      <xdr:spPr>
        <a:xfrm>
          <a:off x="180975" y="190500"/>
          <a:ext cx="6191249" cy="26289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baseline="0"/>
            <a:t>Instructions</a:t>
          </a:r>
        </a:p>
        <a:p>
          <a:endParaRPr lang="en-US" sz="1100" b="1" baseline="0"/>
        </a:p>
        <a:p>
          <a:r>
            <a:rPr lang="en-US" sz="1100" b="0" baseline="0"/>
            <a:t>The worksheet on tab 2 - ROI Estimate may be used to estimate the costs and savings of converting a farm's grain drying from propane to natural gas (NG). </a:t>
          </a:r>
        </a:p>
        <a:p>
          <a:endParaRPr lang="en-US" sz="1100" b="1" baseline="0"/>
        </a:p>
        <a:p>
          <a:r>
            <a:rPr lang="en-US" sz="1100" b="0" baseline="0"/>
            <a:t>Input from the user may be used for </a:t>
          </a:r>
          <a:r>
            <a:rPr lang="en-US" sz="1100" b="1" baseline="0"/>
            <a:t>Farm Characteristics </a:t>
          </a:r>
          <a:r>
            <a:rPr lang="en-US" sz="1100" b="0" baseline="0"/>
            <a:t>and </a:t>
          </a:r>
          <a:r>
            <a:rPr lang="en-US" sz="1100" b="1" baseline="0"/>
            <a:t>Dryer Conversion </a:t>
          </a:r>
          <a:r>
            <a:rPr lang="en-US" sz="1100" b="0" baseline="0"/>
            <a:t>items </a:t>
          </a:r>
        </a:p>
        <a:p>
          <a:r>
            <a:rPr lang="en-US" sz="1100" b="0" baseline="0">
              <a:solidFill>
                <a:srgbClr val="007E39"/>
              </a:solidFill>
            </a:rPr>
            <a:t>(green numbers can be altered)</a:t>
          </a:r>
          <a:r>
            <a:rPr lang="en-US" sz="1100" b="0" baseline="0"/>
            <a:t>.</a:t>
          </a:r>
        </a:p>
        <a:p>
          <a:endParaRPr lang="en-US" sz="1100" b="0" baseline="0"/>
        </a:p>
        <a:p>
          <a:r>
            <a:rPr lang="en-US" sz="1100" b="0" baseline="0"/>
            <a:t>Propane and NG pricing may be obtained from local propane vendors and NG utilities. Cost estimates for </a:t>
          </a:r>
          <a:r>
            <a:rPr lang="en-US" sz="1100" b="1" baseline="0"/>
            <a:t>Dryer Conversion </a:t>
          </a:r>
          <a:r>
            <a:rPr lang="en-US" sz="1100" b="0" baseline="0"/>
            <a:t>items</a:t>
          </a:r>
          <a:r>
            <a:rPr lang="en-US" sz="1100" b="1" baseline="0"/>
            <a:t> </a:t>
          </a:r>
          <a:r>
            <a:rPr lang="en-US" sz="1100" b="0" baseline="0"/>
            <a:t>in the ROI Estimate tab were obtained by OSC through interviews with Ohio soybean farmers and open source research.</a:t>
          </a:r>
        </a:p>
        <a:p>
          <a:endParaRPr lang="en-US" sz="1100" b="0" baseline="0"/>
        </a:p>
        <a:p>
          <a:r>
            <a:rPr lang="en-US" sz="1100" b="0" baseline="0"/>
            <a:t>Contact OSC for copies of their </a:t>
          </a:r>
          <a:r>
            <a:rPr lang="en-US" sz="1100" b="1" i="1" baseline="0"/>
            <a:t>Grain Dryer Conversion to Natural Gas</a:t>
          </a:r>
          <a:r>
            <a:rPr lang="en-US" sz="1100" b="1" baseline="0"/>
            <a:t> </a:t>
          </a:r>
          <a:r>
            <a:rPr lang="en-US" sz="1100" b="0" baseline="0"/>
            <a:t>and </a:t>
          </a:r>
          <a:r>
            <a:rPr lang="en-US" sz="1100" b="1" i="1" baseline="0"/>
            <a:t>Decision-Makers in the Natural Gas Value Chain</a:t>
          </a:r>
          <a:r>
            <a:rPr lang="en-US" sz="1100" b="0" i="1" baseline="0"/>
            <a:t> </a:t>
          </a:r>
          <a:r>
            <a:rPr lang="en-US" sz="1100" b="0" baseline="0"/>
            <a:t>fact sheets for more information on conversion options and who to contact. </a:t>
          </a:r>
        </a:p>
        <a:p>
          <a:endParaRPr lang="en-US" sz="1100" b="0" baseline="0"/>
        </a:p>
        <a:p>
          <a:endParaRPr lang="en-US" sz="1100" b="0" baseline="0"/>
        </a:p>
      </xdr:txBody>
    </xdr:sp>
    <xdr:clientData/>
  </xdr:oneCellAnchor>
  <xdr:twoCellAnchor>
    <xdr:from>
      <xdr:col>0</xdr:col>
      <xdr:colOff>180975</xdr:colOff>
      <xdr:row>16</xdr:row>
      <xdr:rowOff>0</xdr:rowOff>
    </xdr:from>
    <xdr:to>
      <xdr:col>10</xdr:col>
      <xdr:colOff>276225</xdr:colOff>
      <xdr:row>43</xdr:row>
      <xdr:rowOff>152400</xdr:rowOff>
    </xdr:to>
    <xdr:sp macro="" textlink="">
      <xdr:nvSpPr>
        <xdr:cNvPr id="8" name="TextBox 4"/>
        <xdr:cNvSpPr txBox="1"/>
      </xdr:nvSpPr>
      <xdr:spPr>
        <a:xfrm>
          <a:off x="180975" y="3048000"/>
          <a:ext cx="6191250" cy="5295900"/>
        </a:xfrm>
        <a:prstGeom prst="rect">
          <a:avLst/>
        </a:prstGeom>
        <a:solidFill>
          <a:sysClr val="window" lastClr="FFFFFF"/>
        </a:solidFill>
        <a:ln>
          <a:solidFill>
            <a:sysClr val="windowText" lastClr="000000"/>
          </a:solid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a:spcBef>
              <a:spcPts val="0"/>
            </a:spcBef>
            <a:spcAft>
              <a:spcPts val="0"/>
            </a:spcAft>
          </a:pPr>
          <a:r>
            <a:rPr lang="en-US" sz="1100" b="1">
              <a:solidFill>
                <a:srgbClr val="000000"/>
              </a:solidFill>
              <a:effectLst/>
              <a:ea typeface="Times New Roman" panose="02020603050405020304" pitchFamily="18" charset="0"/>
              <a:cs typeface="Times New Roman" panose="02020603050405020304" pitchFamily="18" charset="0"/>
            </a:rPr>
            <a:t>Discussion</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endParaRPr lang="en-US" sz="1100">
            <a:solidFill>
              <a:srgbClr val="000000"/>
            </a:solidFill>
            <a:effectLst/>
            <a:ea typeface="Times New Roman" panose="02020603050405020304" pitchFamily="18" charset="0"/>
            <a:cs typeface="Times New Roman" panose="02020603050405020304" pitchFamily="18" charset="0"/>
          </a:endParaRP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Propane and NG exhibit different energy content as well as prices. A level comparison demands calculation of equivalent units. Key factors in comparing fuel prices: </a:t>
          </a:r>
          <a:endParaRPr lang="en-US" sz="12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solidFill>
                <a:srgbClr val="000000"/>
              </a:solidFill>
              <a:effectLst/>
              <a:ea typeface="Times New Roman" panose="02020603050405020304" pitchFamily="18" charset="0"/>
              <a:cs typeface="Times New Roman" panose="02020603050405020304" pitchFamily="18" charset="0"/>
            </a:rPr>
            <a:t>Propane prices are typically in $/gallon (gal), while NG prices are typically in $/100 cubic feet (ccf) </a:t>
          </a:r>
          <a:endParaRPr lang="en-US" sz="12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solidFill>
                <a:srgbClr val="000000"/>
              </a:solidFill>
              <a:effectLst/>
              <a:ea typeface="Times New Roman" panose="02020603050405020304" pitchFamily="18" charset="0"/>
              <a:cs typeface="Times New Roman" panose="02020603050405020304" pitchFamily="18" charset="0"/>
            </a:rPr>
            <a:t>Fuel energy content is measured in British thermal units (BTU); equivalent units for both fuels are $/million BTU (MBTU) </a:t>
          </a:r>
          <a:endParaRPr lang="en-US" sz="12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solidFill>
                <a:srgbClr val="000000"/>
              </a:solidFill>
              <a:effectLst/>
              <a:ea typeface="Times New Roman" panose="02020603050405020304" pitchFamily="18" charset="0"/>
              <a:cs typeface="Times New Roman" panose="02020603050405020304" pitchFamily="18" charset="0"/>
            </a:rPr>
            <a:t>Propane has 91,500 BTU/gal, while NG has 104,000 BTU/ccf </a:t>
          </a:r>
          <a:endParaRPr lang="en-US" sz="12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solidFill>
                <a:srgbClr val="000000"/>
              </a:solidFill>
              <a:effectLst/>
              <a:ea typeface="Times New Roman" panose="02020603050405020304" pitchFamily="18" charset="0"/>
              <a:cs typeface="Times New Roman" panose="02020603050405020304" pitchFamily="18" charset="0"/>
            </a:rPr>
            <a:t>If propane costs </a:t>
          </a:r>
          <a:r>
            <a:rPr lang="en-US" sz="1100" b="1">
              <a:solidFill>
                <a:srgbClr val="007E39"/>
              </a:solidFill>
              <a:effectLst/>
              <a:ea typeface="Times New Roman" panose="02020603050405020304" pitchFamily="18" charset="0"/>
              <a:cs typeface="Times New Roman" panose="02020603050405020304" pitchFamily="18" charset="0"/>
            </a:rPr>
            <a:t>$1.33/gal</a:t>
          </a:r>
          <a:r>
            <a:rPr lang="en-US" sz="1100">
              <a:solidFill>
                <a:srgbClr val="000000"/>
              </a:solidFill>
              <a:effectLst/>
              <a:ea typeface="Times New Roman" panose="02020603050405020304" pitchFamily="18" charset="0"/>
              <a:cs typeface="Times New Roman" panose="02020603050405020304" pitchFamily="18" charset="0"/>
            </a:rPr>
            <a:t>, then its equivalent price is </a:t>
          </a:r>
          <a:r>
            <a:rPr lang="en-US" sz="1100" b="1">
              <a:solidFill>
                <a:srgbClr val="000000"/>
              </a:solidFill>
              <a:effectLst/>
              <a:ea typeface="Times New Roman" panose="02020603050405020304" pitchFamily="18" charset="0"/>
              <a:cs typeface="Times New Roman" panose="02020603050405020304" pitchFamily="18" charset="0"/>
            </a:rPr>
            <a:t>$14.54/MBTU</a:t>
          </a:r>
          <a:r>
            <a:rPr lang="en-US" sz="1100">
              <a:solidFill>
                <a:srgbClr val="000000"/>
              </a:solidFill>
              <a:effectLst/>
              <a:ea typeface="Times New Roman" panose="02020603050405020304" pitchFamily="18" charset="0"/>
              <a:cs typeface="Times New Roman" panose="02020603050405020304" pitchFamily="18" charset="0"/>
            </a:rPr>
            <a:t>.</a:t>
          </a:r>
          <a:endParaRPr lang="en-US" sz="1200">
            <a:effectLst/>
            <a:latin typeface="Times New Roman" panose="02020603050405020304" pitchFamily="18" charset="0"/>
            <a:ea typeface="Times New Roman" panose="02020603050405020304" pitchFamily="18" charset="0"/>
          </a:endParaRPr>
        </a:p>
        <a:p>
          <a:pPr marL="742950" marR="0" lvl="1" indent="-285750">
            <a:spcBef>
              <a:spcPts val="0"/>
            </a:spcBef>
            <a:spcAft>
              <a:spcPts val="0"/>
            </a:spcAft>
            <a:buFont typeface="Calibri" panose="020F0502020204030204" pitchFamily="34" charset="0"/>
            <a:buChar char="─"/>
          </a:pPr>
          <a:r>
            <a:rPr lang="en-US" sz="1100">
              <a:solidFill>
                <a:srgbClr val="000000"/>
              </a:solidFill>
              <a:effectLst/>
              <a:ea typeface="Times New Roman" panose="02020603050405020304" pitchFamily="18" charset="0"/>
              <a:cs typeface="Times New Roman" panose="02020603050405020304" pitchFamily="18" charset="0"/>
            </a:rPr>
            <a:t>1,000,000 BTU/(91,500 BTU/gal) = 10.93 gal per MBTU</a:t>
          </a:r>
          <a:endParaRPr lang="en-US" sz="1200">
            <a:effectLst/>
            <a:latin typeface="Times New Roman" panose="02020603050405020304" pitchFamily="18" charset="0"/>
            <a:ea typeface="Times New Roman" panose="02020603050405020304" pitchFamily="18" charset="0"/>
          </a:endParaRPr>
        </a:p>
        <a:p>
          <a:pPr marL="742950" marR="0" lvl="1" indent="-285750">
            <a:spcBef>
              <a:spcPts val="0"/>
            </a:spcBef>
            <a:spcAft>
              <a:spcPts val="0"/>
            </a:spcAft>
            <a:buFont typeface="Calibri" panose="020F0502020204030204" pitchFamily="34" charset="0"/>
            <a:buChar char="─"/>
          </a:pPr>
          <a:r>
            <a:rPr lang="en-US" sz="1100">
              <a:solidFill>
                <a:srgbClr val="000000"/>
              </a:solidFill>
              <a:effectLst/>
              <a:ea typeface="Times New Roman" panose="02020603050405020304" pitchFamily="18" charset="0"/>
              <a:cs typeface="Times New Roman" panose="02020603050405020304" pitchFamily="18" charset="0"/>
            </a:rPr>
            <a:t>10.93 gal per MBTU x </a:t>
          </a:r>
          <a:r>
            <a:rPr lang="en-US" sz="1100" b="1">
              <a:solidFill>
                <a:srgbClr val="007E39"/>
              </a:solidFill>
              <a:effectLst/>
              <a:ea typeface="Times New Roman" panose="02020603050405020304" pitchFamily="18" charset="0"/>
              <a:cs typeface="Times New Roman" panose="02020603050405020304" pitchFamily="18" charset="0"/>
            </a:rPr>
            <a:t>$1.33/gal </a:t>
          </a:r>
          <a:r>
            <a:rPr lang="en-US" sz="1100" b="1">
              <a:effectLst/>
              <a:ea typeface="Times New Roman" panose="02020603050405020304" pitchFamily="18" charset="0"/>
              <a:cs typeface="Times New Roman" panose="02020603050405020304" pitchFamily="18" charset="0"/>
            </a:rPr>
            <a:t>= </a:t>
          </a:r>
          <a:r>
            <a:rPr lang="en-US" sz="1100" b="1">
              <a:solidFill>
                <a:srgbClr val="000000"/>
              </a:solidFill>
              <a:effectLst/>
              <a:ea typeface="Times New Roman" panose="02020603050405020304" pitchFamily="18" charset="0"/>
              <a:cs typeface="Times New Roman" panose="02020603050405020304" pitchFamily="18" charset="0"/>
            </a:rPr>
            <a:t>$14.54/MBTU</a:t>
          </a:r>
          <a:endParaRPr lang="en-US" sz="12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solidFill>
                <a:srgbClr val="000000"/>
              </a:solidFill>
              <a:effectLst/>
              <a:ea typeface="Times New Roman" panose="02020603050405020304" pitchFamily="18" charset="0"/>
              <a:cs typeface="Times New Roman" panose="02020603050405020304" pitchFamily="18" charset="0"/>
            </a:rPr>
            <a:t>If NG costs </a:t>
          </a:r>
          <a:r>
            <a:rPr lang="en-US" sz="1100" b="1">
              <a:solidFill>
                <a:srgbClr val="007E39"/>
              </a:solidFill>
              <a:effectLst/>
              <a:ea typeface="Times New Roman" panose="02020603050405020304" pitchFamily="18" charset="0"/>
              <a:cs typeface="Times New Roman" panose="02020603050405020304" pitchFamily="18" charset="0"/>
            </a:rPr>
            <a:t>$0.78/ccf</a:t>
          </a:r>
          <a:r>
            <a:rPr lang="en-US" sz="1100">
              <a:solidFill>
                <a:srgbClr val="000000"/>
              </a:solidFill>
              <a:effectLst/>
              <a:ea typeface="Times New Roman" panose="02020603050405020304" pitchFamily="18" charset="0"/>
              <a:cs typeface="Times New Roman" panose="02020603050405020304" pitchFamily="18" charset="0"/>
            </a:rPr>
            <a:t>, then its equivalent price is </a:t>
          </a:r>
          <a:r>
            <a:rPr lang="en-US" sz="1100" b="1">
              <a:solidFill>
                <a:srgbClr val="000000"/>
              </a:solidFill>
              <a:effectLst/>
              <a:ea typeface="Times New Roman" panose="02020603050405020304" pitchFamily="18" charset="0"/>
              <a:cs typeface="Times New Roman" panose="02020603050405020304" pitchFamily="18" charset="0"/>
            </a:rPr>
            <a:t>$7.50/MBTU</a:t>
          </a:r>
          <a:r>
            <a:rPr lang="en-US" sz="1100">
              <a:solidFill>
                <a:srgbClr val="000000"/>
              </a:solidFill>
              <a:effectLst/>
              <a:ea typeface="Times New Roman" panose="02020603050405020304" pitchFamily="18" charset="0"/>
              <a:cs typeface="Times New Roman" panose="02020603050405020304" pitchFamily="18" charset="0"/>
            </a:rPr>
            <a:t>.</a:t>
          </a:r>
          <a:endParaRPr lang="en-US" sz="1200">
            <a:effectLst/>
            <a:latin typeface="Times New Roman" panose="02020603050405020304" pitchFamily="18" charset="0"/>
            <a:ea typeface="Times New Roman" panose="02020603050405020304" pitchFamily="18" charset="0"/>
          </a:endParaRPr>
        </a:p>
        <a:p>
          <a:pPr marL="742950" marR="0" lvl="1" indent="-285750">
            <a:spcBef>
              <a:spcPts val="0"/>
            </a:spcBef>
            <a:spcAft>
              <a:spcPts val="0"/>
            </a:spcAft>
            <a:buFont typeface="Calibri" panose="020F0502020204030204" pitchFamily="34" charset="0"/>
            <a:buChar char="─"/>
          </a:pPr>
          <a:r>
            <a:rPr lang="en-US" sz="1100">
              <a:solidFill>
                <a:srgbClr val="000000"/>
              </a:solidFill>
              <a:effectLst/>
              <a:ea typeface="Times New Roman" panose="02020603050405020304" pitchFamily="18" charset="0"/>
              <a:cs typeface="Times New Roman" panose="02020603050405020304" pitchFamily="18" charset="0"/>
            </a:rPr>
            <a:t>1,000,000 BTU/(104,000 BTU/ccf) = 9.62 ccf per MBTU</a:t>
          </a:r>
          <a:endParaRPr lang="en-US" sz="1200">
            <a:effectLst/>
            <a:latin typeface="Times New Roman" panose="02020603050405020304" pitchFamily="18" charset="0"/>
            <a:ea typeface="Times New Roman" panose="02020603050405020304" pitchFamily="18" charset="0"/>
          </a:endParaRPr>
        </a:p>
        <a:p>
          <a:pPr marL="742950" marR="0" lvl="1" indent="-285750">
            <a:spcBef>
              <a:spcPts val="0"/>
            </a:spcBef>
            <a:spcAft>
              <a:spcPts val="0"/>
            </a:spcAft>
            <a:buFont typeface="Calibri" panose="020F0502020204030204" pitchFamily="34" charset="0"/>
            <a:buChar char="─"/>
          </a:pPr>
          <a:r>
            <a:rPr lang="en-US" sz="1100">
              <a:solidFill>
                <a:srgbClr val="000000"/>
              </a:solidFill>
              <a:effectLst/>
              <a:ea typeface="Times New Roman" panose="02020603050405020304" pitchFamily="18" charset="0"/>
              <a:cs typeface="Times New Roman" panose="02020603050405020304" pitchFamily="18" charset="0"/>
            </a:rPr>
            <a:t>9.62 ccf per MBTU x </a:t>
          </a:r>
          <a:r>
            <a:rPr lang="en-US" sz="1100" b="1">
              <a:solidFill>
                <a:srgbClr val="007E39"/>
              </a:solidFill>
              <a:effectLst/>
              <a:ea typeface="Times New Roman" panose="02020603050405020304" pitchFamily="18" charset="0"/>
              <a:cs typeface="Times New Roman" panose="02020603050405020304" pitchFamily="18" charset="0"/>
            </a:rPr>
            <a:t>$0.78/ccf </a:t>
          </a:r>
          <a:r>
            <a:rPr lang="en-US" sz="1100" b="1">
              <a:effectLst/>
              <a:ea typeface="Times New Roman" panose="02020603050405020304" pitchFamily="18" charset="0"/>
              <a:cs typeface="Times New Roman" panose="02020603050405020304" pitchFamily="18" charset="0"/>
            </a:rPr>
            <a:t>= </a:t>
          </a:r>
          <a:r>
            <a:rPr lang="en-US" sz="1100" b="1">
              <a:solidFill>
                <a:srgbClr val="000000"/>
              </a:solidFill>
              <a:effectLst/>
              <a:ea typeface="Times New Roman" panose="02020603050405020304" pitchFamily="18" charset="0"/>
              <a:cs typeface="Times New Roman" panose="02020603050405020304" pitchFamily="18" charset="0"/>
            </a:rPr>
            <a:t>$7.50/MBTU</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If a farm uses </a:t>
          </a:r>
          <a:r>
            <a:rPr lang="en-US" sz="1100" b="1">
              <a:solidFill>
                <a:srgbClr val="007E39"/>
              </a:solidFill>
              <a:effectLst/>
              <a:ea typeface="Times New Roman" panose="02020603050405020304" pitchFamily="18" charset="0"/>
              <a:cs typeface="Times New Roman" panose="02020603050405020304" pitchFamily="18" charset="0"/>
            </a:rPr>
            <a:t>20,000 gal</a:t>
          </a:r>
          <a:r>
            <a:rPr lang="en-US" sz="1100">
              <a:solidFill>
                <a:srgbClr val="548235"/>
              </a:solidFill>
              <a:effectLst/>
              <a:ea typeface="Times New Roman" panose="02020603050405020304" pitchFamily="18" charset="0"/>
              <a:cs typeface="Times New Roman" panose="02020603050405020304" pitchFamily="18" charset="0"/>
            </a:rPr>
            <a:t> </a:t>
          </a:r>
          <a:r>
            <a:rPr lang="en-US" sz="1100">
              <a:solidFill>
                <a:srgbClr val="000000"/>
              </a:solidFill>
              <a:effectLst/>
              <a:ea typeface="Times New Roman" panose="02020603050405020304" pitchFamily="18" charset="0"/>
              <a:cs typeface="Times New Roman" panose="02020603050405020304" pitchFamily="18" charset="0"/>
            </a:rPr>
            <a:t>of propane per year at a cost of $26,600, the annual energy equivalent cost of NG would be $13,725, indicating a </a:t>
          </a:r>
          <a:r>
            <a:rPr lang="en-US" sz="1100" b="1">
              <a:solidFill>
                <a:srgbClr val="000000"/>
              </a:solidFill>
              <a:effectLst/>
              <a:ea typeface="Times New Roman" panose="02020603050405020304" pitchFamily="18" charset="0"/>
              <a:cs typeface="Times New Roman" panose="02020603050405020304" pitchFamily="18" charset="0"/>
            </a:rPr>
            <a:t>savings of $12,875 per year</a:t>
          </a:r>
          <a:r>
            <a:rPr lang="en-US" sz="1100">
              <a:solidFill>
                <a:srgbClr val="000000"/>
              </a:solidFill>
              <a:effectLst/>
              <a:ea typeface="Times New Roman" panose="02020603050405020304" pitchFamily="18" charset="0"/>
              <a:cs typeface="Times New Roman" panose="02020603050405020304" pitchFamily="18" charset="0"/>
            </a:rPr>
            <a:t>.</a:t>
          </a:r>
          <a:endParaRPr lang="en-US" sz="12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b="1">
              <a:solidFill>
                <a:sysClr val="windowText" lastClr="000000"/>
              </a:solidFill>
              <a:effectLst/>
              <a:ea typeface="Times New Roman" panose="02020603050405020304" pitchFamily="18" charset="0"/>
              <a:cs typeface="Times New Roman" panose="02020603050405020304" pitchFamily="18" charset="0"/>
            </a:rPr>
            <a:t> </a:t>
          </a:r>
          <a:r>
            <a:rPr lang="en-US" sz="1100" b="1">
              <a:solidFill>
                <a:srgbClr val="007E39"/>
              </a:solidFill>
              <a:effectLst/>
              <a:ea typeface="Times New Roman" panose="02020603050405020304" pitchFamily="18" charset="0"/>
              <a:cs typeface="Times New Roman" panose="02020603050405020304" pitchFamily="18" charset="0"/>
            </a:rPr>
            <a:t>20,000 gal</a:t>
          </a:r>
          <a:r>
            <a:rPr lang="en-US" sz="1100">
              <a:solidFill>
                <a:srgbClr val="007E39"/>
              </a:solidFill>
              <a:effectLst/>
              <a:ea typeface="Times New Roman" panose="02020603050405020304" pitchFamily="18" charset="0"/>
              <a:cs typeface="Times New Roman" panose="02020603050405020304" pitchFamily="18" charset="0"/>
            </a:rPr>
            <a:t> </a:t>
          </a:r>
          <a:r>
            <a:rPr lang="en-US" sz="1100">
              <a:solidFill>
                <a:schemeClr val="tx1"/>
              </a:solidFill>
              <a:effectLst/>
              <a:ea typeface="Times New Roman" panose="02020603050405020304" pitchFamily="18" charset="0"/>
              <a:cs typeface="Times New Roman" panose="02020603050405020304" pitchFamily="18" charset="0"/>
            </a:rPr>
            <a:t>of propane at </a:t>
          </a:r>
          <a:r>
            <a:rPr lang="en-US" sz="1100" b="1">
              <a:solidFill>
                <a:srgbClr val="007E39"/>
              </a:solidFill>
              <a:effectLst/>
              <a:ea typeface="Times New Roman" panose="02020603050405020304" pitchFamily="18" charset="0"/>
              <a:cs typeface="Times New Roman" panose="02020603050405020304" pitchFamily="18" charset="0"/>
            </a:rPr>
            <a:t>$1.33/gal </a:t>
          </a:r>
          <a:r>
            <a:rPr lang="en-US" sz="1100">
              <a:solidFill>
                <a:schemeClr val="tx1"/>
              </a:solidFill>
              <a:effectLst/>
              <a:ea typeface="Times New Roman" panose="02020603050405020304" pitchFamily="18" charset="0"/>
              <a:cs typeface="Times New Roman" panose="02020603050405020304" pitchFamily="18" charset="0"/>
            </a:rPr>
            <a:t>costs</a:t>
          </a:r>
          <a:r>
            <a:rPr lang="en-US" sz="1100" b="1">
              <a:solidFill>
                <a:schemeClr val="tx1"/>
              </a:solidFill>
              <a:effectLst/>
              <a:ea typeface="Times New Roman" panose="02020603050405020304" pitchFamily="18" charset="0"/>
              <a:cs typeface="Times New Roman" panose="02020603050405020304" pitchFamily="18" charset="0"/>
            </a:rPr>
            <a:t> </a:t>
          </a:r>
          <a:r>
            <a:rPr lang="en-US" sz="1100">
              <a:solidFill>
                <a:schemeClr val="tx1"/>
              </a:solidFill>
              <a:effectLst/>
              <a:ea typeface="Times New Roman" panose="02020603050405020304" pitchFamily="18" charset="0"/>
              <a:cs typeface="Times New Roman" panose="02020603050405020304" pitchFamily="18" charset="0"/>
            </a:rPr>
            <a:t>$26,600</a:t>
          </a:r>
          <a:endParaRPr lang="en-US" sz="1200">
            <a:solidFill>
              <a:schemeClr val="tx1"/>
            </a:solidFill>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solidFill>
                <a:srgbClr val="000000"/>
              </a:solidFill>
              <a:effectLst/>
              <a:ea typeface="Times New Roman" panose="02020603050405020304" pitchFamily="18" charset="0"/>
              <a:cs typeface="Times New Roman" panose="02020603050405020304" pitchFamily="18" charset="0"/>
            </a:rPr>
            <a:t>The energy contained in </a:t>
          </a:r>
          <a:r>
            <a:rPr lang="en-US" sz="1100" b="1">
              <a:solidFill>
                <a:srgbClr val="007E39"/>
              </a:solidFill>
              <a:effectLst/>
              <a:ea typeface="Times New Roman" panose="02020603050405020304" pitchFamily="18" charset="0"/>
              <a:cs typeface="Times New Roman" panose="02020603050405020304" pitchFamily="18" charset="0"/>
            </a:rPr>
            <a:t>20,000 gal</a:t>
          </a:r>
          <a:r>
            <a:rPr lang="en-US" sz="1100">
              <a:solidFill>
                <a:srgbClr val="548235"/>
              </a:solidFill>
              <a:effectLst/>
              <a:ea typeface="Times New Roman" panose="02020603050405020304" pitchFamily="18" charset="0"/>
              <a:cs typeface="Times New Roman" panose="02020603050405020304" pitchFamily="18" charset="0"/>
            </a:rPr>
            <a:t> </a:t>
          </a:r>
          <a:r>
            <a:rPr lang="en-US" sz="1100">
              <a:solidFill>
                <a:srgbClr val="000000"/>
              </a:solidFill>
              <a:effectLst/>
              <a:ea typeface="Times New Roman" panose="02020603050405020304" pitchFamily="18" charset="0"/>
              <a:cs typeface="Times New Roman" panose="02020603050405020304" pitchFamily="18" charset="0"/>
            </a:rPr>
            <a:t>of propane is 1830 MBTU</a:t>
          </a:r>
          <a:endParaRPr lang="en-US" sz="1200">
            <a:effectLst/>
            <a:latin typeface="Times New Roman" panose="02020603050405020304" pitchFamily="18" charset="0"/>
            <a:ea typeface="Times New Roman" panose="02020603050405020304" pitchFamily="18" charset="0"/>
          </a:endParaRPr>
        </a:p>
        <a:p>
          <a:pPr marL="742950" marR="0" lvl="1" indent="-285750">
            <a:spcBef>
              <a:spcPts val="0"/>
            </a:spcBef>
            <a:spcAft>
              <a:spcPts val="0"/>
            </a:spcAft>
            <a:buFont typeface="Calibri" panose="020F0502020204030204" pitchFamily="34" charset="0"/>
            <a:buChar char="─"/>
          </a:pPr>
          <a:r>
            <a:rPr lang="en-US" sz="1100">
              <a:effectLst/>
              <a:ea typeface="Times New Roman" panose="02020603050405020304" pitchFamily="18" charset="0"/>
              <a:cs typeface="Times New Roman" panose="02020603050405020304" pitchFamily="18" charset="0"/>
            </a:rPr>
            <a:t>(</a:t>
          </a:r>
          <a:r>
            <a:rPr lang="en-US" sz="1100" b="1">
              <a:solidFill>
                <a:srgbClr val="007E39"/>
              </a:solidFill>
              <a:effectLst/>
              <a:ea typeface="Times New Roman" panose="02020603050405020304" pitchFamily="18" charset="0"/>
              <a:cs typeface="Times New Roman" panose="02020603050405020304" pitchFamily="18" charset="0"/>
            </a:rPr>
            <a:t>20,000 gal</a:t>
          </a:r>
          <a:r>
            <a:rPr lang="en-US" sz="1100">
              <a:solidFill>
                <a:srgbClr val="007E39"/>
              </a:solidFill>
              <a:effectLst/>
              <a:ea typeface="Times New Roman" panose="02020603050405020304" pitchFamily="18" charset="0"/>
              <a:cs typeface="Times New Roman" panose="02020603050405020304" pitchFamily="18" charset="0"/>
            </a:rPr>
            <a:t> </a:t>
          </a:r>
          <a:r>
            <a:rPr lang="en-US" sz="1100">
              <a:solidFill>
                <a:srgbClr val="000000"/>
              </a:solidFill>
              <a:effectLst/>
              <a:ea typeface="Times New Roman" panose="02020603050405020304" pitchFamily="18" charset="0"/>
              <a:cs typeface="Times New Roman" panose="02020603050405020304" pitchFamily="18" charset="0"/>
            </a:rPr>
            <a:t>x 91,500 BTU/gal)/1,000,000 BTU = 1830 MBTU</a:t>
          </a:r>
          <a:endParaRPr lang="en-US" sz="12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solidFill>
                <a:srgbClr val="000000"/>
              </a:solidFill>
              <a:effectLst/>
              <a:ea typeface="Times New Roman" panose="02020603050405020304" pitchFamily="18" charset="0"/>
              <a:cs typeface="Times New Roman" panose="02020603050405020304" pitchFamily="18" charset="0"/>
            </a:rPr>
            <a:t>The annual energy equivalent cost of NG would be $13,725</a:t>
          </a:r>
          <a:endParaRPr lang="en-US" sz="1200">
            <a:effectLst/>
            <a:latin typeface="Times New Roman" panose="02020603050405020304" pitchFamily="18" charset="0"/>
            <a:ea typeface="Times New Roman" panose="02020603050405020304" pitchFamily="18" charset="0"/>
          </a:endParaRPr>
        </a:p>
        <a:p>
          <a:pPr marL="742950" marR="0" lvl="1" indent="-285750">
            <a:spcBef>
              <a:spcPts val="0"/>
            </a:spcBef>
            <a:spcAft>
              <a:spcPts val="0"/>
            </a:spcAft>
            <a:buFont typeface="Calibri" panose="020F0502020204030204" pitchFamily="34" charset="0"/>
            <a:buChar char="─"/>
          </a:pPr>
          <a:r>
            <a:rPr lang="en-US" sz="1100">
              <a:solidFill>
                <a:srgbClr val="000000"/>
              </a:solidFill>
              <a:effectLst/>
              <a:ea typeface="Times New Roman" panose="02020603050405020304" pitchFamily="18" charset="0"/>
              <a:cs typeface="Times New Roman" panose="02020603050405020304" pitchFamily="18" charset="0"/>
            </a:rPr>
            <a:t>1830 MBTU x $7.50/MBTU of NG = $13,725</a:t>
          </a:r>
          <a:endParaRPr lang="en-US" sz="12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solidFill>
                <a:srgbClr val="000000"/>
              </a:solidFill>
              <a:effectLst/>
              <a:ea typeface="Times New Roman" panose="02020603050405020304" pitchFamily="18" charset="0"/>
              <a:cs typeface="Times New Roman" panose="02020603050405020304" pitchFamily="18" charset="0"/>
            </a:rPr>
            <a:t>$26,600 annual propane cost - $13,725 estimated NG cost = </a:t>
          </a:r>
          <a:r>
            <a:rPr lang="en-US" sz="1100" b="1">
              <a:solidFill>
                <a:srgbClr val="000000"/>
              </a:solidFill>
              <a:effectLst/>
              <a:ea typeface="Times New Roman" panose="02020603050405020304" pitchFamily="18" charset="0"/>
              <a:cs typeface="Times New Roman" panose="02020603050405020304" pitchFamily="18" charset="0"/>
            </a:rPr>
            <a:t>$12,875 savings per year</a:t>
          </a:r>
          <a:endParaRPr lang="en-US" sz="1200">
            <a:effectLst/>
            <a:latin typeface="Times New Roman" panose="02020603050405020304" pitchFamily="18" charset="0"/>
            <a:ea typeface="Times New Roman" panose="02020603050405020304" pitchFamily="18" charset="0"/>
          </a:endParaRPr>
        </a:p>
        <a:p>
          <a:pPr marL="0" marR="0"/>
          <a:endParaRPr lang="en-US" sz="1100">
            <a:solidFill>
              <a:srgbClr val="000000"/>
            </a:solidFill>
            <a:effectLst/>
            <a:ea typeface="Times New Roman" panose="02020603050405020304" pitchFamily="18" charset="0"/>
            <a:cs typeface="Times New Roman" panose="02020603050405020304" pitchFamily="18" charset="0"/>
          </a:endParaRPr>
        </a:p>
        <a:p>
          <a:pPr marL="0" marR="0"/>
          <a:r>
            <a:rPr lang="en-US" sz="1100">
              <a:solidFill>
                <a:srgbClr val="000000"/>
              </a:solidFill>
              <a:effectLst/>
              <a:ea typeface="Times New Roman" panose="02020603050405020304" pitchFamily="18" charset="0"/>
              <a:cs typeface="Times New Roman" panose="02020603050405020304" pitchFamily="18" charset="0"/>
            </a:rPr>
            <a:t>Depending on what is available to farmers, different options exist to convert propane grain drying to NG. The conversion requires accessing the NG source, connecting the NG source to the farm, and converting the existing propane dryer to NG. Each has associated cost factors, including parts, labor, and permits.</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endParaRPr lang="en-US" sz="1100">
            <a:solidFill>
              <a:srgbClr val="000000"/>
            </a:solidFill>
            <a:effectLst/>
            <a:ea typeface="Times New Roman" panose="02020603050405020304" pitchFamily="18" charset="0"/>
            <a:cs typeface="Times New Roman" panose="02020603050405020304" pitchFamily="18" charset="0"/>
          </a:endParaRP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Return on Investment for the conversion is calculated from the total conversion cost divided by the annual fuel savings estimate.</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yohio.org/council/contact-us/" TargetMode="External"/><Relationship Id="rId1" Type="http://schemas.openxmlformats.org/officeDocument/2006/relationships/hyperlink" Target="http://www.soyohio.org/counci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yohio.org/council/contact-us/" TargetMode="External"/><Relationship Id="rId1" Type="http://schemas.openxmlformats.org/officeDocument/2006/relationships/hyperlink" Target="http://www.soyohio.org/counc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6:A53"/>
  <sheetViews>
    <sheetView workbookViewId="0">
      <selection activeCell="L3" sqref="L3"/>
    </sheetView>
  </sheetViews>
  <sheetFormatPr defaultRowHeight="15" x14ac:dyDescent="0.25"/>
  <cols>
    <col min="1" max="1" width="9.140625" customWidth="1"/>
    <col min="11" max="11" width="9.140625" customWidth="1"/>
  </cols>
  <sheetData>
    <row r="46" spans="1:1" x14ac:dyDescent="0.25">
      <c r="A46" t="s">
        <v>48</v>
      </c>
    </row>
    <row r="47" spans="1:1" x14ac:dyDescent="0.25">
      <c r="A47" t="s">
        <v>49</v>
      </c>
    </row>
    <row r="48" spans="1:1" x14ac:dyDescent="0.25">
      <c r="A48" s="73" t="s">
        <v>50</v>
      </c>
    </row>
    <row r="49" spans="1:1" x14ac:dyDescent="0.25">
      <c r="A49" s="73" t="s">
        <v>51</v>
      </c>
    </row>
    <row r="50" spans="1:1" x14ac:dyDescent="0.25">
      <c r="A50" s="73"/>
    </row>
    <row r="51" spans="1:1" x14ac:dyDescent="0.25">
      <c r="A51" s="5"/>
    </row>
    <row r="52" spans="1:1" x14ac:dyDescent="0.25">
      <c r="A52" s="5"/>
    </row>
    <row r="53" spans="1:1" x14ac:dyDescent="0.25">
      <c r="A53" s="5"/>
    </row>
  </sheetData>
  <sheetProtection sheet="1" objects="1" scenarios="1" selectLockedCells="1" selectUnlockedCells="1"/>
  <hyperlinks>
    <hyperlink ref="A48" r:id="rId1"/>
    <hyperlink ref="A49"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0"/>
  <sheetViews>
    <sheetView tabSelected="1" zoomScaleNormal="100" workbookViewId="0">
      <selection activeCell="C3" sqref="C3"/>
    </sheetView>
  </sheetViews>
  <sheetFormatPr defaultRowHeight="12.75" x14ac:dyDescent="0.2"/>
  <cols>
    <col min="1" max="1" width="3.85546875" style="12" customWidth="1"/>
    <col min="2" max="2" width="27" style="12" customWidth="1"/>
    <col min="3" max="3" width="20.28515625" style="12" customWidth="1"/>
    <col min="4" max="5" width="19.7109375" style="12" customWidth="1"/>
    <col min="6" max="7" width="22.7109375" style="12" customWidth="1"/>
    <col min="8" max="16384" width="9.140625" style="12"/>
  </cols>
  <sheetData>
    <row r="2" spans="2:10" x14ac:dyDescent="0.2">
      <c r="B2" s="13" t="s">
        <v>6</v>
      </c>
      <c r="C2" s="14"/>
    </row>
    <row r="3" spans="2:10" x14ac:dyDescent="0.2">
      <c r="B3" s="1" t="s">
        <v>44</v>
      </c>
      <c r="C3" s="15">
        <v>20000</v>
      </c>
    </row>
    <row r="4" spans="2:10" x14ac:dyDescent="0.2">
      <c r="B4" s="1" t="s">
        <v>45</v>
      </c>
      <c r="C4" s="16">
        <v>1.33</v>
      </c>
    </row>
    <row r="5" spans="2:10" x14ac:dyDescent="0.2">
      <c r="B5" s="1" t="s">
        <v>39</v>
      </c>
      <c r="C5" s="17">
        <v>0.78</v>
      </c>
    </row>
    <row r="6" spans="2:10" ht="25.5" x14ac:dyDescent="0.2">
      <c r="B6" s="1" t="s">
        <v>46</v>
      </c>
      <c r="C6" s="15">
        <v>2640</v>
      </c>
    </row>
    <row r="7" spans="2:10" ht="25.5" x14ac:dyDescent="0.2">
      <c r="B7" s="2" t="s">
        <v>47</v>
      </c>
      <c r="C7" s="18">
        <v>50</v>
      </c>
    </row>
    <row r="9" spans="2:10" s="19" customFormat="1" ht="25.5" x14ac:dyDescent="0.25">
      <c r="B9" s="13" t="s">
        <v>24</v>
      </c>
      <c r="C9" s="11" t="s">
        <v>15</v>
      </c>
      <c r="D9" s="11" t="s">
        <v>18</v>
      </c>
      <c r="E9" s="11" t="s">
        <v>22</v>
      </c>
      <c r="F9" s="11" t="s">
        <v>21</v>
      </c>
      <c r="G9" s="20" t="s">
        <v>23</v>
      </c>
    </row>
    <row r="10" spans="2:10" x14ac:dyDescent="0.2">
      <c r="B10" s="1" t="s">
        <v>13</v>
      </c>
      <c r="C10" s="3" t="s">
        <v>16</v>
      </c>
      <c r="D10" s="3" t="s">
        <v>19</v>
      </c>
      <c r="E10" s="21">
        <f>1000000/91500</f>
        <v>10.928961748633879</v>
      </c>
      <c r="F10" s="22">
        <f>C4</f>
        <v>1.33</v>
      </c>
      <c r="G10" s="23">
        <f>F10*E10</f>
        <v>14.535519125683061</v>
      </c>
    </row>
    <row r="11" spans="2:10" x14ac:dyDescent="0.2">
      <c r="B11" s="2" t="s">
        <v>14</v>
      </c>
      <c r="C11" s="4" t="s">
        <v>17</v>
      </c>
      <c r="D11" s="4" t="s">
        <v>20</v>
      </c>
      <c r="E11" s="24">
        <f>1000000/104000</f>
        <v>9.615384615384615</v>
      </c>
      <c r="F11" s="25">
        <f>C5</f>
        <v>0.78</v>
      </c>
      <c r="G11" s="26">
        <f>F11*E11</f>
        <v>7.5</v>
      </c>
    </row>
    <row r="13" spans="2:10" ht="25.5" x14ac:dyDescent="0.2">
      <c r="B13" s="13" t="s">
        <v>25</v>
      </c>
      <c r="C13" s="11" t="s">
        <v>26</v>
      </c>
      <c r="D13" s="11" t="s">
        <v>27</v>
      </c>
      <c r="E13" s="20" t="s">
        <v>28</v>
      </c>
    </row>
    <row r="14" spans="2:10" x14ac:dyDescent="0.2">
      <c r="B14" s="1" t="s">
        <v>13</v>
      </c>
      <c r="C14" s="3">
        <f>C3</f>
        <v>20000</v>
      </c>
      <c r="D14" s="3">
        <f>(C14*91500)/1000000</f>
        <v>1830</v>
      </c>
      <c r="E14" s="27">
        <f>D14*G10</f>
        <v>26600.000000000004</v>
      </c>
      <c r="J14" s="28"/>
    </row>
    <row r="15" spans="2:10" x14ac:dyDescent="0.2">
      <c r="B15" s="1" t="s">
        <v>41</v>
      </c>
      <c r="C15" s="29">
        <f>D15*E11</f>
        <v>17596.153846153844</v>
      </c>
      <c r="D15" s="3">
        <f>D14</f>
        <v>1830</v>
      </c>
      <c r="E15" s="27">
        <f>D15*G11</f>
        <v>13725</v>
      </c>
    </row>
    <row r="16" spans="2:10" x14ac:dyDescent="0.2">
      <c r="B16" s="2" t="s">
        <v>42</v>
      </c>
      <c r="C16" s="4"/>
      <c r="D16" s="4"/>
      <c r="E16" s="30">
        <f>E14-E15</f>
        <v>12875.000000000004</v>
      </c>
    </row>
    <row r="17" spans="2:10" x14ac:dyDescent="0.2">
      <c r="J17" s="28"/>
    </row>
    <row r="18" spans="2:10" ht="38.25" x14ac:dyDescent="0.2">
      <c r="B18" s="13" t="s">
        <v>12</v>
      </c>
      <c r="C18" s="31"/>
      <c r="D18" s="7" t="s">
        <v>0</v>
      </c>
      <c r="E18" s="8" t="s">
        <v>1</v>
      </c>
      <c r="F18" s="9" t="s">
        <v>38</v>
      </c>
      <c r="G18" s="10" t="s">
        <v>2</v>
      </c>
      <c r="J18" s="28"/>
    </row>
    <row r="19" spans="2:10" x14ac:dyDescent="0.2">
      <c r="B19" s="74" t="s">
        <v>40</v>
      </c>
      <c r="C19" s="32"/>
      <c r="D19" s="33"/>
      <c r="E19" s="34"/>
      <c r="F19" s="35"/>
      <c r="G19" s="36"/>
    </row>
    <row r="20" spans="2:10" x14ac:dyDescent="0.2">
      <c r="B20" s="75"/>
      <c r="C20" s="3" t="s">
        <v>3</v>
      </c>
      <c r="D20" s="37" t="s">
        <v>33</v>
      </c>
      <c r="E20" s="38" t="s">
        <v>33</v>
      </c>
      <c r="F20" s="39">
        <v>80000</v>
      </c>
      <c r="G20" s="40">
        <v>100000</v>
      </c>
    </row>
    <row r="21" spans="2:10" ht="25.5" x14ac:dyDescent="0.2">
      <c r="B21" s="1"/>
      <c r="C21" s="3" t="s">
        <v>4</v>
      </c>
      <c r="D21" s="37" t="s">
        <v>33</v>
      </c>
      <c r="E21" s="38" t="s">
        <v>34</v>
      </c>
      <c r="F21" s="41" t="s">
        <v>35</v>
      </c>
      <c r="G21" s="42" t="s">
        <v>36</v>
      </c>
    </row>
    <row r="22" spans="2:10" ht="25.5" x14ac:dyDescent="0.2">
      <c r="B22" s="1"/>
      <c r="C22" s="3" t="s">
        <v>11</v>
      </c>
      <c r="D22" s="37" t="s">
        <v>33</v>
      </c>
      <c r="E22" s="38" t="s">
        <v>34</v>
      </c>
      <c r="F22" s="41" t="s">
        <v>35</v>
      </c>
      <c r="G22" s="42" t="s">
        <v>36</v>
      </c>
    </row>
    <row r="23" spans="2:10" x14ac:dyDescent="0.2">
      <c r="B23" s="2"/>
      <c r="C23" s="4" t="s">
        <v>7</v>
      </c>
      <c r="D23" s="43">
        <f>SUM(D20:D22)</f>
        <v>0</v>
      </c>
      <c r="E23" s="44">
        <f>SUM(E20:E22)</f>
        <v>0</v>
      </c>
      <c r="F23" s="45">
        <f>SUM(F20:F22)</f>
        <v>80000</v>
      </c>
      <c r="G23" s="46">
        <f>SUM(G20:G22)</f>
        <v>100000</v>
      </c>
    </row>
    <row r="24" spans="2:10" x14ac:dyDescent="0.2">
      <c r="B24" s="74" t="s">
        <v>5</v>
      </c>
      <c r="C24" s="32"/>
      <c r="D24" s="47"/>
      <c r="E24" s="48"/>
      <c r="F24" s="49"/>
      <c r="G24" s="50"/>
    </row>
    <row r="25" spans="2:10" x14ac:dyDescent="0.2">
      <c r="B25" s="75"/>
      <c r="C25" s="3" t="s">
        <v>8</v>
      </c>
      <c r="D25" s="51" t="s">
        <v>33</v>
      </c>
      <c r="E25" s="52">
        <f>C6</f>
        <v>2640</v>
      </c>
      <c r="F25" s="39">
        <f>C6</f>
        <v>2640</v>
      </c>
      <c r="G25" s="40">
        <f>C6</f>
        <v>2640</v>
      </c>
    </row>
    <row r="26" spans="2:10" x14ac:dyDescent="0.2">
      <c r="B26" s="1"/>
      <c r="C26" s="3" t="s">
        <v>9</v>
      </c>
      <c r="D26" s="51">
        <v>3300</v>
      </c>
      <c r="E26" s="52">
        <v>3300</v>
      </c>
      <c r="F26" s="39">
        <v>3300</v>
      </c>
      <c r="G26" s="40">
        <v>3300</v>
      </c>
    </row>
    <row r="27" spans="2:10" x14ac:dyDescent="0.2">
      <c r="B27" s="1"/>
      <c r="C27" s="3" t="s">
        <v>4</v>
      </c>
      <c r="D27" s="37" t="s">
        <v>34</v>
      </c>
      <c r="E27" s="52">
        <v>3300</v>
      </c>
      <c r="F27" s="39">
        <v>3300</v>
      </c>
      <c r="G27" s="40">
        <v>3300</v>
      </c>
    </row>
    <row r="28" spans="2:10" x14ac:dyDescent="0.2">
      <c r="B28" s="1"/>
      <c r="C28" s="3" t="s">
        <v>11</v>
      </c>
      <c r="D28" s="37" t="s">
        <v>34</v>
      </c>
      <c r="E28" s="52">
        <v>8000</v>
      </c>
      <c r="F28" s="39">
        <v>9300</v>
      </c>
      <c r="G28" s="40">
        <v>9300</v>
      </c>
    </row>
    <row r="29" spans="2:10" x14ac:dyDescent="0.2">
      <c r="B29" s="2"/>
      <c r="C29" s="4" t="s">
        <v>7</v>
      </c>
      <c r="D29" s="43">
        <f>SUM(D25:D28)</f>
        <v>3300</v>
      </c>
      <c r="E29" s="44">
        <f>SUM(E25:E28)</f>
        <v>17240</v>
      </c>
      <c r="F29" s="45">
        <f t="shared" ref="F29:G29" si="0">SUM(F25:F28)</f>
        <v>18540</v>
      </c>
      <c r="G29" s="46">
        <f t="shared" si="0"/>
        <v>18540</v>
      </c>
    </row>
    <row r="30" spans="2:10" x14ac:dyDescent="0.2">
      <c r="B30" s="74" t="s">
        <v>43</v>
      </c>
      <c r="C30" s="32"/>
      <c r="D30" s="47"/>
      <c r="E30" s="48"/>
      <c r="F30" s="49"/>
      <c r="G30" s="50"/>
    </row>
    <row r="31" spans="2:10" x14ac:dyDescent="0.2">
      <c r="B31" s="75"/>
      <c r="C31" s="3" t="s">
        <v>8</v>
      </c>
      <c r="D31" s="51">
        <f>C7</f>
        <v>50</v>
      </c>
      <c r="E31" s="52">
        <f>C7</f>
        <v>50</v>
      </c>
      <c r="F31" s="39">
        <f>C7</f>
        <v>50</v>
      </c>
      <c r="G31" s="40">
        <f>C7</f>
        <v>50</v>
      </c>
    </row>
    <row r="32" spans="2:10" x14ac:dyDescent="0.2">
      <c r="B32" s="1"/>
      <c r="C32" s="3" t="s">
        <v>10</v>
      </c>
      <c r="D32" s="51">
        <v>2000</v>
      </c>
      <c r="E32" s="52">
        <v>2000</v>
      </c>
      <c r="F32" s="39">
        <v>2000</v>
      </c>
      <c r="G32" s="40">
        <v>2000</v>
      </c>
    </row>
    <row r="33" spans="2:7" x14ac:dyDescent="0.2">
      <c r="B33" s="1"/>
      <c r="C33" s="3" t="s">
        <v>4</v>
      </c>
      <c r="D33" s="51">
        <v>2000</v>
      </c>
      <c r="E33" s="52">
        <v>2000</v>
      </c>
      <c r="F33" s="39">
        <v>2000</v>
      </c>
      <c r="G33" s="40">
        <v>2000</v>
      </c>
    </row>
    <row r="34" spans="2:7" x14ac:dyDescent="0.2">
      <c r="B34" s="1"/>
      <c r="C34" s="3" t="s">
        <v>11</v>
      </c>
      <c r="D34" s="51">
        <v>2000</v>
      </c>
      <c r="E34" s="52">
        <v>2000</v>
      </c>
      <c r="F34" s="39">
        <v>2000</v>
      </c>
      <c r="G34" s="40">
        <v>2000</v>
      </c>
    </row>
    <row r="35" spans="2:7" x14ac:dyDescent="0.2">
      <c r="B35" s="2"/>
      <c r="C35" s="4" t="s">
        <v>7</v>
      </c>
      <c r="D35" s="43">
        <f>SUM(D31:D34)</f>
        <v>6050</v>
      </c>
      <c r="E35" s="44">
        <f t="shared" ref="E35:G35" si="1">SUM(E31:E34)</f>
        <v>6050</v>
      </c>
      <c r="F35" s="45">
        <f t="shared" si="1"/>
        <v>6050</v>
      </c>
      <c r="G35" s="46">
        <f t="shared" si="1"/>
        <v>6050</v>
      </c>
    </row>
    <row r="36" spans="2:7" x14ac:dyDescent="0.2">
      <c r="B36" s="1"/>
      <c r="C36" s="3"/>
      <c r="D36" s="37"/>
      <c r="E36" s="38"/>
      <c r="F36" s="41"/>
      <c r="G36" s="42"/>
    </row>
    <row r="37" spans="2:7" x14ac:dyDescent="0.2">
      <c r="B37" s="2"/>
      <c r="C37" s="6" t="s">
        <v>30</v>
      </c>
      <c r="D37" s="53">
        <f>SUM(D23,D29,D35)</f>
        <v>9350</v>
      </c>
      <c r="E37" s="54">
        <f t="shared" ref="E37:G37" si="2">SUM(E23,E29,E35)</f>
        <v>23290</v>
      </c>
      <c r="F37" s="55">
        <f t="shared" si="2"/>
        <v>104590</v>
      </c>
      <c r="G37" s="56">
        <f t="shared" si="2"/>
        <v>124590</v>
      </c>
    </row>
    <row r="38" spans="2:7" x14ac:dyDescent="0.2">
      <c r="D38" s="57"/>
      <c r="E38" s="57"/>
      <c r="F38" s="57"/>
      <c r="G38" s="57"/>
    </row>
    <row r="39" spans="2:7" x14ac:dyDescent="0.2">
      <c r="B39" s="58" t="s">
        <v>29</v>
      </c>
      <c r="C39" s="59" t="s">
        <v>31</v>
      </c>
      <c r="D39" s="60">
        <f>D37</f>
        <v>9350</v>
      </c>
      <c r="E39" s="61">
        <f>E37</f>
        <v>23290</v>
      </c>
      <c r="F39" s="62">
        <f>F37</f>
        <v>104590</v>
      </c>
      <c r="G39" s="63">
        <f>G37</f>
        <v>124590</v>
      </c>
    </row>
    <row r="40" spans="2:7" ht="25.5" x14ac:dyDescent="0.2">
      <c r="B40" s="1"/>
      <c r="C40" s="3" t="s">
        <v>37</v>
      </c>
      <c r="D40" s="64">
        <f>E16</f>
        <v>12875.000000000004</v>
      </c>
      <c r="E40" s="65">
        <f>E16</f>
        <v>12875.000000000004</v>
      </c>
      <c r="F40" s="66">
        <f>E16</f>
        <v>12875.000000000004</v>
      </c>
      <c r="G40" s="67">
        <f>E16</f>
        <v>12875.000000000004</v>
      </c>
    </row>
    <row r="41" spans="2:7" x14ac:dyDescent="0.2">
      <c r="B41" s="2"/>
      <c r="C41" s="4" t="s">
        <v>32</v>
      </c>
      <c r="D41" s="68">
        <f>D39/D40</f>
        <v>0.72621359223300952</v>
      </c>
      <c r="E41" s="69">
        <f t="shared" ref="E41:G41" si="3">E39/E40</f>
        <v>1.808932038834951</v>
      </c>
      <c r="F41" s="70">
        <f t="shared" si="3"/>
        <v>8.1234951456310664</v>
      </c>
      <c r="G41" s="71">
        <f t="shared" si="3"/>
        <v>9.6768932038834929</v>
      </c>
    </row>
    <row r="43" spans="2:7" ht="15" x14ac:dyDescent="0.25">
      <c r="B43" t="s">
        <v>48</v>
      </c>
    </row>
    <row r="44" spans="2:7" ht="14.25" customHeight="1" x14ac:dyDescent="0.25">
      <c r="B44" t="s">
        <v>49</v>
      </c>
    </row>
    <row r="45" spans="2:7" ht="15" x14ac:dyDescent="0.25">
      <c r="B45" s="73" t="s">
        <v>50</v>
      </c>
    </row>
    <row r="46" spans="2:7" ht="15" x14ac:dyDescent="0.25">
      <c r="B46" s="73" t="s">
        <v>51</v>
      </c>
    </row>
    <row r="48" spans="2:7" ht="12.75" customHeight="1" x14ac:dyDescent="0.2">
      <c r="B48" s="72"/>
    </row>
    <row r="49" spans="2:2" x14ac:dyDescent="0.2">
      <c r="B49" s="72"/>
    </row>
    <row r="50" spans="2:2" x14ac:dyDescent="0.2">
      <c r="B50" s="72"/>
    </row>
  </sheetData>
  <sheetProtection sheet="1" objects="1" scenarios="1" selectLockedCells="1"/>
  <mergeCells count="3">
    <mergeCell ref="B24:B25"/>
    <mergeCell ref="B19:B20"/>
    <mergeCell ref="B30:B31"/>
  </mergeCells>
  <hyperlinks>
    <hyperlink ref="B45" r:id="rId1"/>
    <hyperlink ref="B46" r:id="rId2"/>
  </hyperlinks>
  <pageMargins left="0.25" right="0.25" top="0.75" bottom="0.75" header="0.3" footer="0.3"/>
  <pageSetup paperSize="5" orientation="landscape" r:id="rId3"/>
  <ignoredErrors>
    <ignoredError sqref="E25:G25 D31:G3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 Instructions</vt:lpstr>
      <vt:lpstr>2 - ROI Estimate</vt:lpstr>
      <vt:lpstr>'2 - ROI Estimate'!Print_Area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Sigrist, Marc</dc:creator>
  <cp:lastModifiedBy>Sigrist, Marc</cp:lastModifiedBy>
  <cp:lastPrinted>2015-12-30T18:02:46Z</cp:lastPrinted>
  <dcterms:created xsi:type="dcterms:W3CDTF">2015-11-23T18:54:32Z</dcterms:created>
  <dcterms:modified xsi:type="dcterms:W3CDTF">2016-06-17T17:30:09Z</dcterms:modified>
</cp:coreProperties>
</file>